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LATSAR AYU\AKTUALISASI\AKTUALISASI\BISMILLAH AYU\SERBA SERBI AKTUALISASI\DATA YG MAU DI INPUT\"/>
    </mc:Choice>
  </mc:AlternateContent>
  <xr:revisionPtr revIDLastSave="0" documentId="13_ncr:1_{A506E116-3901-486B-AC58-0BB0E72991F3}" xr6:coauthVersionLast="36" xr6:coauthVersionMax="45" xr10:uidLastSave="{00000000-0000-0000-0000-000000000000}"/>
  <bookViews>
    <workbookView xWindow="0" yWindow="0" windowWidth="20490" windowHeight="7545" xr2:uid="{00000000-000D-0000-FFFF-FFFF00000000}"/>
  </bookViews>
  <sheets>
    <sheet name="REKAP_2020" sheetId="11" r:id="rId1"/>
  </sheets>
  <calcPr calcId="191029"/>
</workbook>
</file>

<file path=xl/calcChain.xml><?xml version="1.0" encoding="utf-8"?>
<calcChain xmlns="http://schemas.openxmlformats.org/spreadsheetml/2006/main">
  <c r="H33" i="11" l="1"/>
  <c r="F33" i="11"/>
  <c r="H21" i="11" l="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N6" i="11"/>
  <c r="D21" i="11"/>
  <c r="L7" i="11" s="1"/>
  <c r="N7" i="11" s="1"/>
  <c r="C21" i="11" l="1"/>
  <c r="L6" i="11" s="1"/>
  <c r="N8" i="11" s="1"/>
  <c r="N9" i="11" s="1"/>
</calcChain>
</file>

<file path=xl/sharedStrings.xml><?xml version="1.0" encoding="utf-8"?>
<sst xmlns="http://schemas.openxmlformats.org/spreadsheetml/2006/main" count="60" uniqueCount="56">
  <si>
    <t>Tahap I</t>
  </si>
  <si>
    <t>Tahap II</t>
  </si>
  <si>
    <t>Rata-rata</t>
  </si>
  <si>
    <t>Kabupaten/Kota</t>
  </si>
  <si>
    <t>OGAN ILIR</t>
  </si>
  <si>
    <t>PALEMBANG</t>
  </si>
  <si>
    <t>BANYUASIN</t>
  </si>
  <si>
    <t>PRABUMULIH</t>
  </si>
  <si>
    <t>SO2 (µg/m3)</t>
  </si>
  <si>
    <t>OGAN KOMERING ILIR</t>
  </si>
  <si>
    <t>OGAN KOMERING ULU</t>
  </si>
  <si>
    <t>OGAN KOMERING ULU TIMUR</t>
  </si>
  <si>
    <t>OGAN KOMERING ULU SELATAN</t>
  </si>
  <si>
    <t>1.Jl. Raya Muara Dua - Danau Ranau</t>
  </si>
  <si>
    <t>2. Perkantoran Pemkab OKUS</t>
  </si>
  <si>
    <t>3. Perumahan Guru</t>
  </si>
  <si>
    <t>4. Pasar Muara Dua</t>
  </si>
  <si>
    <t>5. Jl. Raya Muara Dua - Martapura</t>
  </si>
  <si>
    <t>MUSI BANYUASIN</t>
  </si>
  <si>
    <t>LUBUK LINGGAU</t>
  </si>
  <si>
    <t>PALI</t>
  </si>
  <si>
    <t>MUARA ENIM</t>
  </si>
  <si>
    <t>LAHAT</t>
  </si>
  <si>
    <t>PAGAR ALAM</t>
  </si>
  <si>
    <t>EMPAT LAWANG</t>
  </si>
  <si>
    <t>MUSI RAWAS</t>
  </si>
  <si>
    <t>MUSI RAWAS UTARA</t>
  </si>
  <si>
    <t>NO2(µg/m3)</t>
  </si>
  <si>
    <t>RATA-RATA</t>
  </si>
  <si>
    <t>NO</t>
  </si>
  <si>
    <t>PARAMETER</t>
  </si>
  <si>
    <t>BM</t>
  </si>
  <si>
    <t>INDEX</t>
  </si>
  <si>
    <t>NO2</t>
  </si>
  <si>
    <t>SO2</t>
  </si>
  <si>
    <r>
      <t>NO2 (</t>
    </r>
    <r>
      <rPr>
        <sz val="10"/>
        <rFont val="Calibri"/>
        <family val="2"/>
      </rPr>
      <t>µg/m3)</t>
    </r>
  </si>
  <si>
    <t>RERATA PEMANTAUAN 2019</t>
  </si>
  <si>
    <t>E</t>
  </si>
  <si>
    <t>S</t>
  </si>
  <si>
    <t>TITIK KOORDINAT</t>
  </si>
  <si>
    <t>104.04.46,2"</t>
  </si>
  <si>
    <t>04.32.58,2"</t>
  </si>
  <si>
    <t>104.04.08,5"</t>
  </si>
  <si>
    <t>04.32.15,7"</t>
  </si>
  <si>
    <t>104.04.26,6"</t>
  </si>
  <si>
    <t>04.31.52,3"</t>
  </si>
  <si>
    <t>104.11.29,4"</t>
  </si>
  <si>
    <t>04.27.00.4"</t>
  </si>
  <si>
    <t>104.05.51,6"</t>
  </si>
  <si>
    <t>04.32.07,8"</t>
  </si>
  <si>
    <t>INDEKS NO2</t>
  </si>
  <si>
    <t>INDEKS SO2</t>
  </si>
  <si>
    <t>RATA-RATA INDEKS</t>
  </si>
  <si>
    <t>IKU PER KAB</t>
  </si>
  <si>
    <t xml:space="preserve">                         OGAN KOMERING ULU SELATAN</t>
  </si>
  <si>
    <t>INDEX KUALITAS UDARA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</si>
</sst>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1" fillId="0" borderId="3" xfId="0" applyFont="1" applyBorder="1"/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0" fontId="1" fillId="0" borderId="0" xfId="0" applyFont="1" applyFill="1" applyBorder="1"/>
    <xf numFmtId="164" fontId="0" fillId="0" borderId="3" xfId="0" applyNumberFormat="1" applyBorder="1"/>
    <xf numFmtId="164" fontId="1" fillId="0" borderId="3" xfId="0" applyNumberFormat="1" applyFont="1" applyBorder="1"/>
    <xf numFmtId="165" fontId="0" fillId="0" borderId="3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7" fillId="0" borderId="3" xfId="0" applyNumberFormat="1" applyFont="1" applyBorder="1"/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164" fontId="0" fillId="0" borderId="3" xfId="0" applyNumberFormat="1" applyFill="1" applyBorder="1"/>
    <xf numFmtId="164" fontId="7" fillId="3" borderId="3" xfId="0" applyNumberFormat="1" applyFont="1" applyFill="1" applyBorder="1"/>
    <xf numFmtId="164" fontId="7" fillId="2" borderId="3" xfId="0" applyNumberFormat="1" applyFont="1" applyFill="1" applyBorder="1"/>
    <xf numFmtId="164" fontId="7" fillId="0" borderId="3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C7C30-0E65-4816-A4C2-E9EB578DCC80}">
  <dimension ref="B2:O33"/>
  <sheetViews>
    <sheetView tabSelected="1" topLeftCell="I1" zoomScale="86" zoomScaleNormal="90" workbookViewId="0">
      <selection activeCell="J9" sqref="J9:M9"/>
    </sheetView>
  </sheetViews>
  <sheetFormatPr defaultRowHeight="15" x14ac:dyDescent="0.25"/>
  <cols>
    <col min="2" max="2" width="29.28515625" bestFit="1" customWidth="1"/>
    <col min="3" max="3" width="15.140625" customWidth="1"/>
    <col min="4" max="4" width="13" customWidth="1"/>
    <col min="5" max="5" width="13.5703125" customWidth="1"/>
    <col min="6" max="7" width="16.140625" customWidth="1"/>
    <col min="8" max="8" width="23.140625" customWidth="1"/>
    <col min="9" max="9" width="44.42578125" customWidth="1"/>
    <col min="10" max="10" width="7.5703125" customWidth="1"/>
    <col min="11" max="11" width="19.42578125" bestFit="1" customWidth="1"/>
    <col min="12" max="12" width="27.42578125" customWidth="1"/>
    <col min="13" max="13" width="11.42578125" bestFit="1" customWidth="1"/>
    <col min="14" max="14" width="23.42578125" bestFit="1" customWidth="1"/>
  </cols>
  <sheetData>
    <row r="2" spans="2:15" x14ac:dyDescent="0.25">
      <c r="B2" s="33" t="s">
        <v>3</v>
      </c>
      <c r="C2" s="33" t="s">
        <v>27</v>
      </c>
      <c r="D2" s="33" t="s">
        <v>8</v>
      </c>
      <c r="E2" t="s">
        <v>50</v>
      </c>
      <c r="F2" t="s">
        <v>51</v>
      </c>
      <c r="G2" s="39" t="s">
        <v>52</v>
      </c>
      <c r="H2" s="40" t="s">
        <v>53</v>
      </c>
    </row>
    <row r="3" spans="2:15" x14ac:dyDescent="0.25">
      <c r="B3" s="33"/>
      <c r="C3" s="33"/>
      <c r="D3" s="33"/>
      <c r="G3" s="39"/>
      <c r="H3" s="40"/>
    </row>
    <row r="4" spans="2:15" ht="18" x14ac:dyDescent="0.25">
      <c r="B4" s="1" t="s">
        <v>5</v>
      </c>
      <c r="C4" s="18">
        <v>100.16</v>
      </c>
      <c r="D4" s="18">
        <v>135.85</v>
      </c>
      <c r="E4">
        <f t="shared" ref="E4:E20" si="0">C4/400</f>
        <v>0.25040000000000001</v>
      </c>
      <c r="F4">
        <f t="shared" ref="F4:F20" si="1">D4/900</f>
        <v>0.15094444444444444</v>
      </c>
      <c r="G4">
        <f t="shared" ref="G4:G20" si="2">50%*E4+50%*F4</f>
        <v>0.20067222222222222</v>
      </c>
      <c r="H4" s="26">
        <f t="shared" ref="H4:H20" si="3">SUM(100-((50/0.9)*(G4-0.1)))</f>
        <v>94.407098765432096</v>
      </c>
    </row>
    <row r="5" spans="2:15" ht="18" x14ac:dyDescent="0.25">
      <c r="B5" s="1" t="s">
        <v>4</v>
      </c>
      <c r="C5" s="18">
        <v>79.760000000000005</v>
      </c>
      <c r="D5" s="18">
        <v>115.25</v>
      </c>
      <c r="E5">
        <f t="shared" si="0"/>
        <v>0.19940000000000002</v>
      </c>
      <c r="F5">
        <f t="shared" si="1"/>
        <v>0.12805555555555556</v>
      </c>
      <c r="G5">
        <f t="shared" si="2"/>
        <v>0.16372777777777781</v>
      </c>
      <c r="H5" s="26">
        <f t="shared" si="3"/>
        <v>96.459567901234564</v>
      </c>
      <c r="J5" s="4" t="s">
        <v>29</v>
      </c>
      <c r="K5" s="4" t="s">
        <v>30</v>
      </c>
      <c r="L5" s="4" t="s">
        <v>36</v>
      </c>
      <c r="M5" s="5" t="s">
        <v>31</v>
      </c>
      <c r="N5" s="4" t="s">
        <v>32</v>
      </c>
    </row>
    <row r="6" spans="2:15" ht="18" x14ac:dyDescent="0.25">
      <c r="B6" s="1" t="s">
        <v>6</v>
      </c>
      <c r="C6" s="25">
        <v>64.3</v>
      </c>
      <c r="D6" s="25">
        <v>96.13</v>
      </c>
      <c r="E6">
        <f t="shared" si="0"/>
        <v>0.16075</v>
      </c>
      <c r="F6">
        <f t="shared" si="1"/>
        <v>0.10681111111111111</v>
      </c>
      <c r="G6">
        <f t="shared" si="2"/>
        <v>0.13378055555555557</v>
      </c>
      <c r="H6" s="22">
        <f t="shared" si="3"/>
        <v>98.123302469135808</v>
      </c>
      <c r="I6" s="23"/>
      <c r="J6" s="1">
        <v>1</v>
      </c>
      <c r="K6" s="6" t="s">
        <v>33</v>
      </c>
      <c r="L6" s="20">
        <f>C21</f>
        <v>77.155294117647045</v>
      </c>
      <c r="M6" s="21">
        <v>400</v>
      </c>
      <c r="N6" s="18">
        <f>SUM(L6/M6)</f>
        <v>0.19288823529411761</v>
      </c>
    </row>
    <row r="7" spans="2:15" ht="18" x14ac:dyDescent="0.25">
      <c r="B7" s="1" t="s">
        <v>7</v>
      </c>
      <c r="C7" s="25">
        <v>96.05</v>
      </c>
      <c r="D7" s="25">
        <v>121.07</v>
      </c>
      <c r="E7">
        <f t="shared" si="0"/>
        <v>0.24012500000000001</v>
      </c>
      <c r="F7">
        <f t="shared" si="1"/>
        <v>0.13452222222222221</v>
      </c>
      <c r="G7">
        <f t="shared" si="2"/>
        <v>0.18732361111111112</v>
      </c>
      <c r="H7" s="26">
        <f t="shared" si="3"/>
        <v>95.148688271604939</v>
      </c>
      <c r="I7" s="23"/>
      <c r="J7" s="1">
        <v>2</v>
      </c>
      <c r="K7" s="6" t="s">
        <v>34</v>
      </c>
      <c r="L7" s="20">
        <f>D21</f>
        <v>108.10117647058824</v>
      </c>
      <c r="M7" s="21">
        <v>900</v>
      </c>
      <c r="N7" s="18">
        <f>SUM(L7/M7)</f>
        <v>0.1201124183006536</v>
      </c>
    </row>
    <row r="8" spans="2:15" ht="18" x14ac:dyDescent="0.25">
      <c r="B8" s="1" t="s">
        <v>9</v>
      </c>
      <c r="C8" s="25">
        <v>80.349999999999994</v>
      </c>
      <c r="D8" s="25">
        <v>135.6</v>
      </c>
      <c r="E8">
        <f t="shared" si="0"/>
        <v>0.200875</v>
      </c>
      <c r="F8">
        <f t="shared" si="1"/>
        <v>0.15066666666666667</v>
      </c>
      <c r="G8">
        <f t="shared" si="2"/>
        <v>0.17577083333333332</v>
      </c>
      <c r="H8" s="26">
        <f t="shared" si="3"/>
        <v>95.790509259259267</v>
      </c>
      <c r="I8" s="23"/>
      <c r="J8" s="34"/>
      <c r="K8" s="35"/>
      <c r="L8" s="35"/>
      <c r="M8" s="36"/>
      <c r="N8" s="18">
        <f>AVERAGE(N6:N7)</f>
        <v>0.1565003267973856</v>
      </c>
    </row>
    <row r="9" spans="2:15" ht="18" x14ac:dyDescent="0.25">
      <c r="B9" s="1" t="s">
        <v>10</v>
      </c>
      <c r="C9" s="25">
        <v>90.06</v>
      </c>
      <c r="D9" s="25">
        <v>123.9</v>
      </c>
      <c r="E9">
        <f t="shared" si="0"/>
        <v>0.22515000000000002</v>
      </c>
      <c r="F9">
        <f t="shared" si="1"/>
        <v>0.13766666666666666</v>
      </c>
      <c r="G9">
        <f t="shared" si="2"/>
        <v>0.18140833333333334</v>
      </c>
      <c r="H9" s="26">
        <f t="shared" si="3"/>
        <v>95.477314814814818</v>
      </c>
      <c r="I9" s="23"/>
      <c r="J9" s="37" t="s">
        <v>55</v>
      </c>
      <c r="K9" s="38"/>
      <c r="L9" s="38"/>
      <c r="M9" s="38"/>
      <c r="N9" s="22">
        <f>SUM(100-((50/0.9)*(N8-0.1)))</f>
        <v>96.861092955700798</v>
      </c>
    </row>
    <row r="10" spans="2:15" ht="18" x14ac:dyDescent="0.25">
      <c r="B10" s="1" t="s">
        <v>11</v>
      </c>
      <c r="C10" s="25">
        <v>69.739999999999995</v>
      </c>
      <c r="D10" s="25">
        <v>94.69</v>
      </c>
      <c r="E10">
        <f t="shared" si="0"/>
        <v>0.17434999999999998</v>
      </c>
      <c r="F10">
        <f t="shared" si="1"/>
        <v>0.1052111111111111</v>
      </c>
      <c r="G10">
        <f t="shared" si="2"/>
        <v>0.13978055555555555</v>
      </c>
      <c r="H10" s="27">
        <f t="shared" si="3"/>
        <v>97.789969135802465</v>
      </c>
      <c r="I10" s="23"/>
    </row>
    <row r="11" spans="2:15" ht="18" x14ac:dyDescent="0.25">
      <c r="B11" s="1" t="s">
        <v>12</v>
      </c>
      <c r="C11" s="25">
        <v>68.569999999999993</v>
      </c>
      <c r="D11" s="25">
        <v>108.14</v>
      </c>
      <c r="E11">
        <f t="shared" si="0"/>
        <v>0.17142499999999999</v>
      </c>
      <c r="F11">
        <f t="shared" si="1"/>
        <v>0.12015555555555556</v>
      </c>
      <c r="G11">
        <f t="shared" si="2"/>
        <v>0.14579027777777778</v>
      </c>
      <c r="H11" s="27">
        <f t="shared" si="3"/>
        <v>97.45609567901235</v>
      </c>
      <c r="I11" s="23"/>
      <c r="J11" s="10"/>
      <c r="K11" s="10"/>
      <c r="L11" s="10"/>
      <c r="M11" s="10"/>
      <c r="N11" s="10"/>
      <c r="O11" s="10"/>
    </row>
    <row r="12" spans="2:15" ht="18" x14ac:dyDescent="0.25">
      <c r="B12" s="1" t="s">
        <v>18</v>
      </c>
      <c r="C12" s="25">
        <v>65.48</v>
      </c>
      <c r="D12" s="25">
        <v>94.77</v>
      </c>
      <c r="E12">
        <f t="shared" si="0"/>
        <v>0.16370000000000001</v>
      </c>
      <c r="F12">
        <f t="shared" si="1"/>
        <v>0.10529999999999999</v>
      </c>
      <c r="G12">
        <f t="shared" si="2"/>
        <v>0.13450000000000001</v>
      </c>
      <c r="H12" s="27">
        <f t="shared" si="3"/>
        <v>98.083333333333329</v>
      </c>
      <c r="I12" s="23"/>
      <c r="J12" s="11"/>
      <c r="K12" s="10"/>
      <c r="L12" s="10"/>
      <c r="M12" s="10"/>
      <c r="N12" s="10"/>
      <c r="O12" s="10"/>
    </row>
    <row r="13" spans="2:15" ht="18" x14ac:dyDescent="0.25">
      <c r="B13" s="1" t="s">
        <v>19</v>
      </c>
      <c r="C13" s="25">
        <v>73.36</v>
      </c>
      <c r="D13" s="25">
        <v>112.34</v>
      </c>
      <c r="E13">
        <f t="shared" si="0"/>
        <v>0.18340000000000001</v>
      </c>
      <c r="F13">
        <f t="shared" si="1"/>
        <v>0.12482222222222222</v>
      </c>
      <c r="G13">
        <f t="shared" si="2"/>
        <v>0.15411111111111112</v>
      </c>
      <c r="H13" s="22">
        <f t="shared" si="3"/>
        <v>96.993827160493822</v>
      </c>
      <c r="I13" s="23"/>
      <c r="J13" s="12"/>
      <c r="K13" s="10"/>
      <c r="L13" s="10"/>
      <c r="M13" s="10"/>
      <c r="N13" s="10"/>
      <c r="O13" s="13"/>
    </row>
    <row r="14" spans="2:15" ht="18" x14ac:dyDescent="0.25">
      <c r="B14" s="1" t="s">
        <v>20</v>
      </c>
      <c r="C14" s="25">
        <v>72.62</v>
      </c>
      <c r="D14" s="25">
        <v>99.37</v>
      </c>
      <c r="E14">
        <f t="shared" si="0"/>
        <v>0.18155000000000002</v>
      </c>
      <c r="F14">
        <f t="shared" si="1"/>
        <v>0.11041111111111111</v>
      </c>
      <c r="G14">
        <f t="shared" si="2"/>
        <v>0.14598055555555556</v>
      </c>
      <c r="H14" s="27">
        <f t="shared" si="3"/>
        <v>97.445524691358031</v>
      </c>
      <c r="I14" s="23"/>
      <c r="J14" s="12"/>
      <c r="K14" s="10"/>
      <c r="L14" s="14"/>
      <c r="M14" s="12"/>
      <c r="N14" s="12"/>
      <c r="O14" s="15"/>
    </row>
    <row r="15" spans="2:15" ht="18" x14ac:dyDescent="0.25">
      <c r="B15" s="1" t="s">
        <v>21</v>
      </c>
      <c r="C15" s="25">
        <v>90.42</v>
      </c>
      <c r="D15" s="25">
        <v>115.48</v>
      </c>
      <c r="E15">
        <f t="shared" si="0"/>
        <v>0.22605</v>
      </c>
      <c r="F15">
        <f t="shared" si="1"/>
        <v>0.12831111111111113</v>
      </c>
      <c r="G15">
        <f t="shared" si="2"/>
        <v>0.17718055555555556</v>
      </c>
      <c r="H15" s="26">
        <f t="shared" si="3"/>
        <v>95.712191358024697</v>
      </c>
      <c r="I15" s="23"/>
      <c r="J15" s="10"/>
      <c r="K15" s="10"/>
      <c r="L15" s="10"/>
      <c r="M15" s="10"/>
      <c r="N15" s="10"/>
      <c r="O15" s="10"/>
    </row>
    <row r="16" spans="2:15" ht="18" x14ac:dyDescent="0.25">
      <c r="B16" s="1" t="s">
        <v>22</v>
      </c>
      <c r="C16" s="25">
        <v>83.37</v>
      </c>
      <c r="D16" s="25">
        <v>91.86</v>
      </c>
      <c r="E16">
        <f t="shared" si="0"/>
        <v>0.208425</v>
      </c>
      <c r="F16">
        <f t="shared" si="1"/>
        <v>0.10206666666666667</v>
      </c>
      <c r="G16">
        <f t="shared" si="2"/>
        <v>0.15524583333333333</v>
      </c>
      <c r="H16" s="22">
        <f t="shared" si="3"/>
        <v>96.930787037037035</v>
      </c>
      <c r="I16" s="23"/>
      <c r="J16" s="10"/>
      <c r="K16" s="11"/>
      <c r="L16" s="11"/>
      <c r="M16" s="11"/>
      <c r="N16" s="10"/>
      <c r="O16" s="10"/>
    </row>
    <row r="17" spans="2:15" ht="18" x14ac:dyDescent="0.25">
      <c r="B17" s="1" t="s">
        <v>23</v>
      </c>
      <c r="C17" s="25">
        <v>62.01</v>
      </c>
      <c r="D17" s="25">
        <v>92.34</v>
      </c>
      <c r="E17">
        <f t="shared" si="0"/>
        <v>0.155025</v>
      </c>
      <c r="F17">
        <f t="shared" si="1"/>
        <v>0.10260000000000001</v>
      </c>
      <c r="G17">
        <f t="shared" si="2"/>
        <v>0.1288125</v>
      </c>
      <c r="H17" s="22">
        <f t="shared" si="3"/>
        <v>98.399305555555557</v>
      </c>
      <c r="I17" s="23"/>
      <c r="J17" s="10"/>
      <c r="K17" s="11"/>
      <c r="L17" s="17"/>
      <c r="M17" s="11"/>
      <c r="N17" s="10"/>
      <c r="O17" s="10"/>
    </row>
    <row r="18" spans="2:15" ht="18" x14ac:dyDescent="0.25">
      <c r="B18" s="1" t="s">
        <v>24</v>
      </c>
      <c r="C18" s="25">
        <v>69.540000000000006</v>
      </c>
      <c r="D18" s="25">
        <v>93.3</v>
      </c>
      <c r="E18">
        <f t="shared" si="0"/>
        <v>0.17385</v>
      </c>
      <c r="F18">
        <f t="shared" si="1"/>
        <v>0.10366666666666666</v>
      </c>
      <c r="G18">
        <f t="shared" si="2"/>
        <v>0.13875833333333332</v>
      </c>
      <c r="H18" s="22">
        <f t="shared" si="3"/>
        <v>97.846759259259258</v>
      </c>
      <c r="I18" s="23"/>
      <c r="J18" s="10"/>
      <c r="K18" s="11"/>
      <c r="L18" s="17"/>
      <c r="M18" s="16"/>
      <c r="N18" s="10"/>
      <c r="O18" s="10"/>
    </row>
    <row r="19" spans="2:15" ht="18" x14ac:dyDescent="0.25">
      <c r="B19" s="1" t="s">
        <v>25</v>
      </c>
      <c r="C19" s="25">
        <v>72.86</v>
      </c>
      <c r="D19" s="25">
        <v>105.9</v>
      </c>
      <c r="E19">
        <f t="shared" si="0"/>
        <v>0.18215000000000001</v>
      </c>
      <c r="F19">
        <f t="shared" si="1"/>
        <v>0.11766666666666667</v>
      </c>
      <c r="G19">
        <f t="shared" si="2"/>
        <v>0.14990833333333334</v>
      </c>
      <c r="H19" s="22">
        <f t="shared" si="3"/>
        <v>97.227314814814818</v>
      </c>
      <c r="I19" s="23"/>
      <c r="J19" s="10"/>
      <c r="K19" s="11"/>
      <c r="L19" s="17"/>
      <c r="M19" s="11"/>
      <c r="N19" s="10"/>
      <c r="O19" s="10"/>
    </row>
    <row r="20" spans="2:15" ht="18" x14ac:dyDescent="0.25">
      <c r="B20" s="1" t="s">
        <v>26</v>
      </c>
      <c r="C20" s="25">
        <v>72.989999999999995</v>
      </c>
      <c r="D20" s="25">
        <v>101.73</v>
      </c>
      <c r="E20">
        <f t="shared" si="0"/>
        <v>0.182475</v>
      </c>
      <c r="F20">
        <f t="shared" si="1"/>
        <v>0.11303333333333333</v>
      </c>
      <c r="G20">
        <f t="shared" si="2"/>
        <v>0.14775416666666666</v>
      </c>
      <c r="H20" s="22">
        <f t="shared" si="3"/>
        <v>97.346990740740736</v>
      </c>
      <c r="I20" s="23"/>
      <c r="J20" s="10"/>
      <c r="K20" s="10"/>
      <c r="L20" s="10"/>
      <c r="M20" s="10"/>
      <c r="N20" s="10"/>
      <c r="O20" s="10"/>
    </row>
    <row r="21" spans="2:15" ht="15" customHeight="1" x14ac:dyDescent="0.25">
      <c r="B21" s="24" t="s">
        <v>28</v>
      </c>
      <c r="C21" s="19">
        <f>AVERAGE(C4:C20)</f>
        <v>77.155294117647045</v>
      </c>
      <c r="D21" s="19">
        <f>AVERAGE(D4:D20)</f>
        <v>108.10117647058824</v>
      </c>
      <c r="H21" s="28">
        <f>SUM(H4:H20)/17</f>
        <v>96.861092955700826</v>
      </c>
      <c r="J21" s="10"/>
      <c r="K21" s="10"/>
      <c r="L21" s="10"/>
      <c r="M21" s="10"/>
      <c r="N21" s="10"/>
      <c r="O21" s="10"/>
    </row>
    <row r="22" spans="2:15" x14ac:dyDescent="0.25">
      <c r="J22" s="10"/>
      <c r="K22" s="10"/>
      <c r="L22" s="10"/>
      <c r="M22" s="10"/>
      <c r="N22" s="10"/>
      <c r="O22" s="10"/>
    </row>
    <row r="23" spans="2:15" x14ac:dyDescent="0.25">
      <c r="J23" s="10"/>
      <c r="K23" s="10"/>
      <c r="L23" s="10"/>
      <c r="M23" s="10"/>
      <c r="N23" s="10"/>
      <c r="O23" s="10"/>
    </row>
    <row r="24" spans="2:15" x14ac:dyDescent="0.25">
      <c r="J24" s="10"/>
      <c r="K24" s="10"/>
      <c r="L24" s="10"/>
      <c r="M24" s="10"/>
      <c r="N24" s="10"/>
      <c r="O24" s="10"/>
    </row>
    <row r="26" spans="2:15" x14ac:dyDescent="0.25">
      <c r="C26" s="2" t="s">
        <v>3</v>
      </c>
      <c r="D26" s="29" t="s">
        <v>39</v>
      </c>
      <c r="E26" s="30"/>
      <c r="F26" s="1" t="s">
        <v>0</v>
      </c>
      <c r="G26" s="1" t="s">
        <v>1</v>
      </c>
      <c r="H26" s="1" t="s">
        <v>0</v>
      </c>
      <c r="I26" s="1" t="s">
        <v>1</v>
      </c>
    </row>
    <row r="27" spans="2:15" x14ac:dyDescent="0.25">
      <c r="C27" s="3" t="s">
        <v>54</v>
      </c>
      <c r="D27" s="3" t="s">
        <v>37</v>
      </c>
      <c r="E27" s="3" t="s">
        <v>38</v>
      </c>
      <c r="F27" s="31" t="s">
        <v>35</v>
      </c>
      <c r="G27" s="31"/>
      <c r="H27" s="31" t="s">
        <v>8</v>
      </c>
      <c r="I27" s="31"/>
    </row>
    <row r="28" spans="2:15" x14ac:dyDescent="0.25">
      <c r="C28" s="8" t="s">
        <v>13</v>
      </c>
      <c r="D28" s="8" t="s">
        <v>40</v>
      </c>
      <c r="E28" s="8" t="s">
        <v>41</v>
      </c>
      <c r="F28" s="1">
        <v>87.8</v>
      </c>
      <c r="G28" s="1">
        <v>86.4</v>
      </c>
      <c r="H28" s="1">
        <v>141</v>
      </c>
      <c r="I28" s="1">
        <v>126</v>
      </c>
    </row>
    <row r="29" spans="2:15" x14ac:dyDescent="0.25">
      <c r="C29" s="9" t="s">
        <v>14</v>
      </c>
      <c r="D29" s="9" t="s">
        <v>48</v>
      </c>
      <c r="E29" s="9" t="s">
        <v>49</v>
      </c>
      <c r="F29" s="1">
        <v>43.7</v>
      </c>
      <c r="G29" s="1">
        <v>72.5</v>
      </c>
      <c r="H29" s="1">
        <v>105</v>
      </c>
      <c r="I29" s="1">
        <v>103</v>
      </c>
    </row>
    <row r="30" spans="2:15" x14ac:dyDescent="0.25">
      <c r="C30" s="8" t="s">
        <v>15</v>
      </c>
      <c r="D30" s="8" t="s">
        <v>42</v>
      </c>
      <c r="E30" s="8" t="s">
        <v>43</v>
      </c>
      <c r="F30" s="1">
        <v>43.8</v>
      </c>
      <c r="G30" s="1">
        <v>46.4</v>
      </c>
      <c r="H30" s="1">
        <v>105</v>
      </c>
      <c r="I30" s="1">
        <v>80.599999999999994</v>
      </c>
    </row>
    <row r="31" spans="2:15" x14ac:dyDescent="0.25">
      <c r="C31" s="9" t="s">
        <v>16</v>
      </c>
      <c r="D31" s="9" t="s">
        <v>44</v>
      </c>
      <c r="E31" s="9" t="s">
        <v>45</v>
      </c>
      <c r="F31" s="1">
        <v>87.7</v>
      </c>
      <c r="G31" s="1">
        <v>86.5</v>
      </c>
      <c r="H31" s="1">
        <v>140</v>
      </c>
      <c r="I31" s="1">
        <v>103</v>
      </c>
    </row>
    <row r="32" spans="2:15" x14ac:dyDescent="0.25">
      <c r="C32" s="8" t="s">
        <v>17</v>
      </c>
      <c r="D32" s="8" t="s">
        <v>46</v>
      </c>
      <c r="E32" s="8" t="s">
        <v>47</v>
      </c>
      <c r="F32" s="1">
        <v>85.1</v>
      </c>
      <c r="G32" s="1">
        <v>45.8</v>
      </c>
      <c r="H32" s="1">
        <v>102</v>
      </c>
      <c r="I32" s="1">
        <v>75.8</v>
      </c>
    </row>
    <row r="33" spans="3:9" x14ac:dyDescent="0.25">
      <c r="C33" s="7" t="s">
        <v>2</v>
      </c>
      <c r="D33" s="7"/>
      <c r="E33" s="7"/>
      <c r="F33" s="32">
        <f>AVERAGE(F28:G32)</f>
        <v>68.569999999999993</v>
      </c>
      <c r="G33" s="32"/>
      <c r="H33" s="32">
        <f>AVERAGE(H28:I32)</f>
        <v>108.14000000000001</v>
      </c>
      <c r="I33" s="32"/>
    </row>
  </sheetData>
  <mergeCells count="12">
    <mergeCell ref="B2:B3"/>
    <mergeCell ref="C2:C3"/>
    <mergeCell ref="D2:D3"/>
    <mergeCell ref="J8:M8"/>
    <mergeCell ref="J9:M9"/>
    <mergeCell ref="G2:G3"/>
    <mergeCell ref="H2:H3"/>
    <mergeCell ref="D26:E26"/>
    <mergeCell ref="F27:G27"/>
    <mergeCell ref="H27:I27"/>
    <mergeCell ref="F33:G33"/>
    <mergeCell ref="H33:I33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ACER</cp:lastModifiedBy>
  <cp:lastPrinted>2020-12-30T09:17:31Z</cp:lastPrinted>
  <dcterms:created xsi:type="dcterms:W3CDTF">2017-12-16T02:26:41Z</dcterms:created>
  <dcterms:modified xsi:type="dcterms:W3CDTF">2021-07-30T02:34:21Z</dcterms:modified>
</cp:coreProperties>
</file>